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RO\Desktop\"/>
    </mc:Choice>
  </mc:AlternateContent>
  <xr:revisionPtr revIDLastSave="0" documentId="13_ncr:1_{47792A6F-FC50-431E-8FDC-B0848089EE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uukausittaiset kulut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9" i="2" l="1"/>
  <c r="C55" i="2"/>
  <c r="C10" i="2"/>
  <c r="B98" i="2" s="1"/>
  <c r="C98" i="2" s="1"/>
  <c r="D98" i="2" s="1"/>
  <c r="C54" i="2"/>
  <c r="D18" i="2"/>
  <c r="B99" i="2" l="1"/>
  <c r="C99" i="2" s="1"/>
  <c r="D99" i="2" s="1"/>
  <c r="B97" i="2"/>
  <c r="C97" i="2" s="1"/>
  <c r="D97" i="2" s="1"/>
  <c r="B96" i="2"/>
  <c r="C96" i="2" s="1"/>
  <c r="D96" i="2" s="1"/>
  <c r="B101" i="2"/>
  <c r="B100" i="2"/>
  <c r="C100" i="2" s="1"/>
  <c r="D100" i="2" s="1"/>
  <c r="C101" i="2" l="1"/>
  <c r="D101" i="2" s="1"/>
  <c r="D105" i="2" l="1"/>
  <c r="C105" i="2" s="1"/>
  <c r="D106" i="2"/>
  <c r="D108" i="2" s="1"/>
  <c r="C106" i="2" l="1"/>
  <c r="D107" i="2"/>
  <c r="C107" i="2" l="1"/>
  <c r="C46" i="2" s="1"/>
  <c r="C108" i="2" l="1"/>
  <c r="C47" i="2" s="1"/>
  <c r="C109" i="2"/>
  <c r="C48" i="2" s="1"/>
  <c r="C73" i="2" l="1"/>
  <c r="C74" i="2" s="1"/>
  <c r="E67" i="2" s="1"/>
</calcChain>
</file>

<file path=xl/sharedStrings.xml><?xml version="1.0" encoding="utf-8"?>
<sst xmlns="http://schemas.openxmlformats.org/spreadsheetml/2006/main" count="96" uniqueCount="89">
  <si>
    <t>LIIKETILA</t>
  </si>
  <si>
    <t>Lainan lyhennys</t>
  </si>
  <si>
    <t>Vuokra</t>
  </si>
  <si>
    <t>Yhtiövastike</t>
  </si>
  <si>
    <t>Sähkö</t>
  </si>
  <si>
    <t xml:space="preserve">   Vesi, jos ei vastikkeessa</t>
  </si>
  <si>
    <t xml:space="preserve">   Autolämmitys, jos ei vastikkeessa</t>
  </si>
  <si>
    <t>KUUKAUDESSA</t>
  </si>
  <si>
    <t>Ajanvarausjärjestelmä</t>
  </si>
  <si>
    <t>Hieronta 30min</t>
  </si>
  <si>
    <t>Hieronta 45min</t>
  </si>
  <si>
    <t>Hieronta 60min</t>
  </si>
  <si>
    <t>Hieronta 90min</t>
  </si>
  <si>
    <t>Hieronta 120min</t>
  </si>
  <si>
    <t>HIERONNAT VUODESSA</t>
  </si>
  <si>
    <t>HIERONNAT VIIKOSSA</t>
  </si>
  <si>
    <t>hieronnat vuodessa</t>
  </si>
  <si>
    <t>Väliaine</t>
  </si>
  <si>
    <t>Hierontapaperi</t>
  </si>
  <si>
    <t>Toimistotarvikkeet</t>
  </si>
  <si>
    <t xml:space="preserve">   Korttimaksuprovisio, Debit</t>
  </si>
  <si>
    <t xml:space="preserve">   Korttimaksuprovisio, Credit</t>
  </si>
  <si>
    <t xml:space="preserve">   Maksu luotolla</t>
  </si>
  <si>
    <t xml:space="preserve">   Maksu pankilla</t>
  </si>
  <si>
    <t>Asiakasrekisteri</t>
  </si>
  <si>
    <t>AJAS</t>
  </si>
  <si>
    <t>BOOKLY</t>
  </si>
  <si>
    <t>MOBIILITIEDONSIIRTO</t>
  </si>
  <si>
    <t>%</t>
  </si>
  <si>
    <t>€ / kk</t>
  </si>
  <si>
    <t>€ / vuosi</t>
  </si>
  <si>
    <t>Webhotelli + Domain</t>
  </si>
  <si>
    <t>HOSTINGPALVELU WP1 + DOMAIN, LASKUTUS 4KRT/V</t>
  </si>
  <si>
    <t>Muut pankkikulut</t>
  </si>
  <si>
    <t>MENOT YHTEENSÄ</t>
  </si>
  <si>
    <t>TULOT MENOJEN JÄLKEEN</t>
  </si>
  <si>
    <t>Desinfiointiaineet</t>
  </si>
  <si>
    <t>Pesuaineet</t>
  </si>
  <si>
    <t>Internet-yhteys</t>
  </si>
  <si>
    <t>PROVISIO</t>
  </si>
  <si>
    <t>FASKIAVAHA, 0,8G / ASIAKAS (19,90€/PRK)</t>
  </si>
  <si>
    <t>OP POHJOLA , 55€ / VUOSI (V. 2019)</t>
  </si>
  <si>
    <t>KOULUTETTUJANA HIEROJANA TOIMIMINEN TOIMINIMELLÄ</t>
  </si>
  <si>
    <t>EI VEROTUKSESSA VÄHENNYSKELPOINEN KULU</t>
  </si>
  <si>
    <t>Kirjanpito</t>
  </si>
  <si>
    <t>Puhelin</t>
  </si>
  <si>
    <t>tuotot vuodessa</t>
  </si>
  <si>
    <t>tuotot kk</t>
  </si>
  <si>
    <t>Tietotekniikkasovellukset</t>
  </si>
  <si>
    <t>KULUTUSTARVIKKEET</t>
  </si>
  <si>
    <t>VAKUUTUKSET</t>
  </si>
  <si>
    <t>RAHALIIKENNE</t>
  </si>
  <si>
    <t>VIRUSTORJUNTA</t>
  </si>
  <si>
    <t>TEKNIIKKA</t>
  </si>
  <si>
    <t>MENOT</t>
  </si>
  <si>
    <t>MAINONTA</t>
  </si>
  <si>
    <t>Lehtimainonta</t>
  </si>
  <si>
    <t>Google AdWords</t>
  </si>
  <si>
    <t>Facebook</t>
  </si>
  <si>
    <t>Muut</t>
  </si>
  <si>
    <t>KÄTEISMAKSUT</t>
  </si>
  <si>
    <t>MAKSUPÄÄTEMAKSUT</t>
  </si>
  <si>
    <t>Muut maksutapakulut</t>
  </si>
  <si>
    <t>MUUT MAKSUTAVAT</t>
  </si>
  <si>
    <t>Korttimaksupääte, kk-maksu</t>
  </si>
  <si>
    <t>Eläkemaksu / YEL</t>
  </si>
  <si>
    <t>OHJEET</t>
  </si>
  <si>
    <t>Muutettavat kentät</t>
  </si>
  <si>
    <t>Vapaavalintaisesti muutettavat kentät</t>
  </si>
  <si>
    <t>Automaattisesti laskettavat kentät</t>
  </si>
  <si>
    <t>TUOTOT</t>
  </si>
  <si>
    <t>YEL: VUOSITULOT * 24,4%</t>
  </si>
  <si>
    <r>
      <t xml:space="preserve">Potilasvakuutus </t>
    </r>
    <r>
      <rPr>
        <b/>
        <sz val="11"/>
        <color theme="1"/>
        <rFont val="Calibri"/>
        <family val="2"/>
        <scheme val="minor"/>
      </rPr>
      <t>(PAKOLLINEN)</t>
    </r>
  </si>
  <si>
    <t xml:space="preserve"> Tapaturmavakuutus</t>
  </si>
  <si>
    <t>Toiminnan vakuutus</t>
  </si>
  <si>
    <t xml:space="preserve"> Yrittäjän vapaa-ajan vakuutus</t>
  </si>
  <si>
    <t>Muut vakuutukset</t>
  </si>
  <si>
    <t>MUUT</t>
  </si>
  <si>
    <t>Koulutukset</t>
  </si>
  <si>
    <t>Muut kulut</t>
  </si>
  <si>
    <t>osuus hieronnoista</t>
  </si>
  <si>
    <t>Tilinpäätös</t>
  </si>
  <si>
    <t>Jos kulu on vain kerran vuodessa niin jaa se 12:lla</t>
  </si>
  <si>
    <t>POISSAOLOVIIKOT VUODESSA</t>
  </si>
  <si>
    <t>HUOMIOI  LOMAT, SAIRAUS-LOMAT JA KOULUTUKSET</t>
  </si>
  <si>
    <t>LASKENTAAN VAADITTAVAT ASIAT, ÄLÄ MUOKKAA</t>
  </si>
  <si>
    <t>SMARTUM, EPASSI, EAZYBREAK,EDENRED</t>
  </si>
  <si>
    <t>ZETTLE</t>
  </si>
  <si>
    <t>200M RULLA. 2,2M / ASIAKAS (12€/ RLL)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</si>
</sst>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0.0\ %"/>
    <numFmt numFmtId="165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6" fillId="2" borderId="1" xfId="0" applyNumberFormat="1" applyFon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8" fillId="4" borderId="0" xfId="0" applyFont="1" applyFill="1"/>
    <xf numFmtId="6" fontId="9" fillId="4" borderId="2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6" fontId="9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" xfId="0" applyFill="1" applyBorder="1"/>
    <xf numFmtId="6" fontId="0" fillId="4" borderId="1" xfId="0" applyNumberFormat="1" applyFill="1" applyBorder="1" applyAlignment="1">
      <alignment horizontal="center"/>
    </xf>
    <xf numFmtId="6" fontId="0" fillId="4" borderId="0" xfId="0" applyNumberForma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6" fontId="1" fillId="4" borderId="0" xfId="0" applyNumberFormat="1" applyFont="1" applyFill="1" applyAlignment="1">
      <alignment horizontal="center"/>
    </xf>
    <xf numFmtId="0" fontId="0" fillId="4" borderId="0" xfId="0" applyFont="1" applyFill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1" xfId="0" applyFont="1" applyFill="1" applyBorder="1"/>
    <xf numFmtId="0" fontId="5" fillId="4" borderId="0" xfId="0" applyFont="1" applyFill="1" applyAlignment="1">
      <alignment horizontal="center"/>
    </xf>
    <xf numFmtId="6" fontId="0" fillId="4" borderId="0" xfId="0" applyNumberForma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6" fontId="11" fillId="4" borderId="0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2" fillId="4" borderId="0" xfId="0" applyFont="1" applyFill="1"/>
    <xf numFmtId="10" fontId="10" fillId="4" borderId="0" xfId="0" applyNumberFormat="1" applyFont="1" applyFill="1" applyAlignment="1">
      <alignment horizontal="left"/>
    </xf>
    <xf numFmtId="165" fontId="0" fillId="4" borderId="1" xfId="0" applyNumberForma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6" fontId="0" fillId="4" borderId="0" xfId="0" applyNumberFormat="1" applyFill="1"/>
    <xf numFmtId="10" fontId="5" fillId="4" borderId="0" xfId="0" applyNumberFormat="1" applyFont="1" applyFill="1" applyAlignment="1">
      <alignment horizontal="left"/>
    </xf>
    <xf numFmtId="0" fontId="0" fillId="4" borderId="0" xfId="0" applyFont="1" applyFill="1" applyBorder="1"/>
    <xf numFmtId="0" fontId="0" fillId="4" borderId="0" xfId="0" applyFill="1" applyAlignment="1">
      <alignment horizontal="left"/>
    </xf>
    <xf numFmtId="9" fontId="0" fillId="4" borderId="0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6" fontId="12" fillId="4" borderId="1" xfId="0" applyNumberFormat="1" applyFont="1" applyFill="1" applyBorder="1" applyAlignment="1">
      <alignment horizontal="center"/>
    </xf>
    <xf numFmtId="1" fontId="13" fillId="4" borderId="0" xfId="0" applyNumberFormat="1" applyFont="1" applyFill="1" applyAlignment="1">
      <alignment horizontal="center"/>
    </xf>
    <xf numFmtId="6" fontId="13" fillId="4" borderId="0" xfId="0" applyNumberFormat="1" applyFont="1" applyFill="1" applyAlignment="1">
      <alignment horizontal="center"/>
    </xf>
    <xf numFmtId="0" fontId="12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9"/>
  <sheetViews>
    <sheetView tabSelected="1" topLeftCell="A39" workbookViewId="0">
      <selection activeCell="H95" sqref="H95"/>
    </sheetView>
  </sheetViews>
  <sheetFormatPr defaultColWidth="9.109375" defaultRowHeight="14.4" x14ac:dyDescent="0.3"/>
  <cols>
    <col min="1" max="1" width="9.109375" style="9"/>
    <col min="2" max="2" width="34.88671875" style="9" bestFit="1" customWidth="1"/>
    <col min="3" max="3" width="15.109375" style="10" customWidth="1"/>
    <col min="4" max="4" width="15.109375" style="9" customWidth="1"/>
    <col min="5" max="5" width="21.88671875" style="10" customWidth="1"/>
    <col min="6" max="6" width="21.88671875" style="9" customWidth="1"/>
    <col min="7" max="7" width="12" style="9" customWidth="1"/>
    <col min="8" max="8" width="15.109375" style="9" customWidth="1"/>
    <col min="9" max="16384" width="9.109375" style="9"/>
  </cols>
  <sheetData>
    <row r="1" spans="2:4" x14ac:dyDescent="0.3">
      <c r="B1" s="11" t="s">
        <v>42</v>
      </c>
    </row>
    <row r="3" spans="2:4" ht="12.75" customHeight="1" x14ac:dyDescent="0.3">
      <c r="B3" s="51" t="s">
        <v>66</v>
      </c>
      <c r="C3" s="28"/>
    </row>
    <row r="4" spans="2:4" ht="12.75" customHeight="1" x14ac:dyDescent="0.3">
      <c r="B4" s="52" t="s">
        <v>67</v>
      </c>
      <c r="C4" s="53"/>
    </row>
    <row r="5" spans="2:4" ht="12.75" customHeight="1" x14ac:dyDescent="0.3">
      <c r="B5" s="52" t="s">
        <v>68</v>
      </c>
      <c r="C5" s="54"/>
    </row>
    <row r="6" spans="2:4" ht="12.75" customHeight="1" x14ac:dyDescent="0.3">
      <c r="B6" s="52" t="s">
        <v>69</v>
      </c>
      <c r="C6" s="55"/>
    </row>
    <row r="7" spans="2:4" ht="15" thickBot="1" x14ac:dyDescent="0.35"/>
    <row r="8" spans="2:4" ht="21" x14ac:dyDescent="0.4">
      <c r="B8" s="12" t="s">
        <v>15</v>
      </c>
      <c r="C8" s="1">
        <v>22</v>
      </c>
    </row>
    <row r="9" spans="2:4" ht="21" customHeight="1" x14ac:dyDescent="0.4">
      <c r="B9" s="12" t="s">
        <v>83</v>
      </c>
      <c r="C9" s="2">
        <v>4</v>
      </c>
      <c r="D9" s="14" t="s">
        <v>84</v>
      </c>
    </row>
    <row r="10" spans="2:4" ht="21.6" thickBot="1" x14ac:dyDescent="0.45">
      <c r="B10" s="12" t="s">
        <v>14</v>
      </c>
      <c r="C10" s="16">
        <f>(52-C9)*C8</f>
        <v>1056</v>
      </c>
    </row>
    <row r="11" spans="2:4" x14ac:dyDescent="0.3">
      <c r="C11" s="17"/>
    </row>
    <row r="12" spans="2:4" x14ac:dyDescent="0.3">
      <c r="B12" s="11" t="s">
        <v>70</v>
      </c>
      <c r="D12" s="10" t="s">
        <v>80</v>
      </c>
    </row>
    <row r="13" spans="2:4" x14ac:dyDescent="0.3">
      <c r="B13" s="18" t="s">
        <v>9</v>
      </c>
      <c r="C13" s="3">
        <v>32</v>
      </c>
      <c r="D13" s="4">
        <v>2.5000000000000001E-2</v>
      </c>
    </row>
    <row r="14" spans="2:4" x14ac:dyDescent="0.3">
      <c r="B14" s="18" t="s">
        <v>10</v>
      </c>
      <c r="C14" s="3">
        <v>40</v>
      </c>
      <c r="D14" s="4">
        <v>0.34</v>
      </c>
    </row>
    <row r="15" spans="2:4" x14ac:dyDescent="0.3">
      <c r="B15" s="18" t="s">
        <v>11</v>
      </c>
      <c r="C15" s="3">
        <v>47</v>
      </c>
      <c r="D15" s="4">
        <v>0.495</v>
      </c>
    </row>
    <row r="16" spans="2:4" x14ac:dyDescent="0.3">
      <c r="B16" s="18" t="s">
        <v>12</v>
      </c>
      <c r="C16" s="3">
        <v>62</v>
      </c>
      <c r="D16" s="4">
        <v>0.09</v>
      </c>
    </row>
    <row r="17" spans="2:6" x14ac:dyDescent="0.3">
      <c r="B17" s="18" t="s">
        <v>13</v>
      </c>
      <c r="C17" s="3">
        <v>85</v>
      </c>
      <c r="D17" s="4">
        <v>0.05</v>
      </c>
    </row>
    <row r="18" spans="2:6" x14ac:dyDescent="0.3">
      <c r="C18" s="20"/>
      <c r="D18" s="21">
        <f>SUM(D13:D17)</f>
        <v>1</v>
      </c>
    </row>
    <row r="19" spans="2:6" x14ac:dyDescent="0.3">
      <c r="C19" s="20"/>
      <c r="D19" s="21"/>
      <c r="E19" s="22"/>
      <c r="F19" s="23"/>
    </row>
    <row r="21" spans="2:6" x14ac:dyDescent="0.3">
      <c r="B21" s="11" t="s">
        <v>54</v>
      </c>
      <c r="C21" s="10" t="s">
        <v>7</v>
      </c>
      <c r="D21" s="41" t="s">
        <v>82</v>
      </c>
      <c r="E21" s="9"/>
    </row>
    <row r="22" spans="2:6" x14ac:dyDescent="0.3">
      <c r="B22" s="9" t="s">
        <v>0</v>
      </c>
      <c r="D22" s="10"/>
      <c r="E22" s="9"/>
    </row>
    <row r="23" spans="2:6" x14ac:dyDescent="0.3">
      <c r="B23" s="18" t="s">
        <v>1</v>
      </c>
      <c r="C23" s="5">
        <v>230</v>
      </c>
      <c r="D23" s="25" t="s">
        <v>43</v>
      </c>
      <c r="E23" s="9"/>
    </row>
    <row r="24" spans="2:6" x14ac:dyDescent="0.3">
      <c r="B24" s="18" t="s">
        <v>2</v>
      </c>
      <c r="C24" s="3">
        <v>0</v>
      </c>
      <c r="D24" s="26"/>
      <c r="E24" s="9"/>
    </row>
    <row r="25" spans="2:6" x14ac:dyDescent="0.3">
      <c r="B25" s="18" t="s">
        <v>3</v>
      </c>
      <c r="C25" s="6">
        <v>286.83</v>
      </c>
      <c r="D25" s="26"/>
      <c r="E25" s="9"/>
    </row>
    <row r="26" spans="2:6" x14ac:dyDescent="0.3">
      <c r="B26" s="27" t="s">
        <v>5</v>
      </c>
      <c r="C26" s="3">
        <v>0</v>
      </c>
      <c r="D26" s="28"/>
      <c r="E26" s="9"/>
    </row>
    <row r="27" spans="2:6" x14ac:dyDescent="0.3">
      <c r="B27" s="27" t="s">
        <v>6</v>
      </c>
      <c r="C27" s="3">
        <v>0</v>
      </c>
      <c r="D27" s="28"/>
      <c r="E27" s="9"/>
    </row>
    <row r="28" spans="2:6" x14ac:dyDescent="0.3">
      <c r="B28" s="18" t="s">
        <v>4</v>
      </c>
      <c r="C28" s="3">
        <v>105</v>
      </c>
      <c r="D28" s="28"/>
      <c r="E28" s="9"/>
    </row>
    <row r="29" spans="2:6" x14ac:dyDescent="0.3">
      <c r="C29" s="29"/>
      <c r="D29" s="28"/>
      <c r="E29" s="9"/>
    </row>
    <row r="30" spans="2:6" x14ac:dyDescent="0.3">
      <c r="B30" s="24" t="s">
        <v>53</v>
      </c>
      <c r="D30" s="28"/>
      <c r="E30" s="9"/>
    </row>
    <row r="31" spans="2:6" x14ac:dyDescent="0.3">
      <c r="B31" s="18" t="s">
        <v>45</v>
      </c>
      <c r="C31" s="3">
        <v>35</v>
      </c>
      <c r="D31" s="28"/>
      <c r="E31" s="9"/>
    </row>
    <row r="32" spans="2:6" x14ac:dyDescent="0.3">
      <c r="B32" s="18" t="s">
        <v>38</v>
      </c>
      <c r="C32" s="3">
        <v>15</v>
      </c>
      <c r="D32" s="30" t="s">
        <v>27</v>
      </c>
      <c r="E32" s="9"/>
    </row>
    <row r="33" spans="2:8" x14ac:dyDescent="0.3">
      <c r="B33" s="18" t="s">
        <v>31</v>
      </c>
      <c r="C33" s="3">
        <v>25</v>
      </c>
      <c r="D33" s="30" t="s">
        <v>32</v>
      </c>
      <c r="E33" s="9"/>
    </row>
    <row r="34" spans="2:8" x14ac:dyDescent="0.3">
      <c r="B34" s="18" t="s">
        <v>48</v>
      </c>
      <c r="C34" s="3">
        <v>15</v>
      </c>
      <c r="D34" s="30" t="s">
        <v>52</v>
      </c>
      <c r="E34" s="9"/>
    </row>
    <row r="35" spans="2:8" x14ac:dyDescent="0.3">
      <c r="B35" s="18" t="s">
        <v>8</v>
      </c>
      <c r="C35" s="3">
        <v>0</v>
      </c>
      <c r="D35" s="30" t="s">
        <v>26</v>
      </c>
      <c r="E35" s="9"/>
    </row>
    <row r="36" spans="2:8" x14ac:dyDescent="0.3">
      <c r="B36" s="18" t="s">
        <v>24</v>
      </c>
      <c r="C36" s="3">
        <v>45</v>
      </c>
      <c r="D36" s="30" t="s">
        <v>25</v>
      </c>
      <c r="E36" s="9"/>
    </row>
    <row r="37" spans="2:8" x14ac:dyDescent="0.3">
      <c r="C37" s="29"/>
      <c r="D37" s="30"/>
      <c r="E37" s="9"/>
    </row>
    <row r="38" spans="2:8" x14ac:dyDescent="0.3">
      <c r="B38" s="24" t="s">
        <v>55</v>
      </c>
      <c r="C38" s="29"/>
      <c r="D38" s="30"/>
      <c r="E38" s="9"/>
    </row>
    <row r="39" spans="2:8" x14ac:dyDescent="0.3">
      <c r="B39" s="18" t="s">
        <v>56</v>
      </c>
      <c r="C39" s="3">
        <v>0</v>
      </c>
      <c r="D39" s="30"/>
      <c r="E39" s="9"/>
    </row>
    <row r="40" spans="2:8" x14ac:dyDescent="0.3">
      <c r="B40" s="18" t="s">
        <v>57</v>
      </c>
      <c r="C40" s="3">
        <v>0</v>
      </c>
      <c r="D40" s="30"/>
      <c r="E40" s="9"/>
    </row>
    <row r="41" spans="2:8" x14ac:dyDescent="0.3">
      <c r="B41" s="18" t="s">
        <v>58</v>
      </c>
      <c r="C41" s="3">
        <v>30</v>
      </c>
      <c r="D41" s="30"/>
      <c r="E41" s="9"/>
    </row>
    <row r="42" spans="2:8" x14ac:dyDescent="0.3">
      <c r="B42" s="18" t="s">
        <v>59</v>
      </c>
      <c r="C42" s="3">
        <v>10</v>
      </c>
      <c r="D42" s="30"/>
      <c r="E42" s="9"/>
    </row>
    <row r="43" spans="2:8" x14ac:dyDescent="0.3">
      <c r="D43" s="30"/>
      <c r="E43" s="9"/>
    </row>
    <row r="44" spans="2:8" x14ac:dyDescent="0.3">
      <c r="B44" s="24" t="s">
        <v>51</v>
      </c>
      <c r="D44" s="31"/>
      <c r="E44" s="9"/>
    </row>
    <row r="45" spans="2:8" x14ac:dyDescent="0.3">
      <c r="B45" s="18" t="s">
        <v>64</v>
      </c>
      <c r="C45" s="3">
        <v>0</v>
      </c>
      <c r="D45" s="32"/>
      <c r="E45" s="9"/>
      <c r="F45" s="10" t="s">
        <v>28</v>
      </c>
      <c r="G45" s="10" t="s">
        <v>39</v>
      </c>
    </row>
    <row r="46" spans="2:8" x14ac:dyDescent="0.3">
      <c r="B46" s="27" t="s">
        <v>20</v>
      </c>
      <c r="C46" s="19">
        <f>C107*G48</f>
        <v>72.682966355999994</v>
      </c>
      <c r="D46" s="32"/>
      <c r="E46" s="9" t="s">
        <v>60</v>
      </c>
      <c r="F46" s="7">
        <v>0.05</v>
      </c>
      <c r="G46" s="10"/>
    </row>
    <row r="47" spans="2:8" x14ac:dyDescent="0.3">
      <c r="B47" s="27" t="s">
        <v>21</v>
      </c>
      <c r="C47" s="19">
        <f>C108*G49</f>
        <v>1.4833258440000001</v>
      </c>
      <c r="D47" s="32"/>
      <c r="E47" s="9" t="s">
        <v>61</v>
      </c>
      <c r="F47" s="7">
        <v>0.91</v>
      </c>
      <c r="G47" s="10"/>
    </row>
    <row r="48" spans="2:8" x14ac:dyDescent="0.3">
      <c r="B48" s="33" t="s">
        <v>62</v>
      </c>
      <c r="C48" s="19">
        <f>C109*G50</f>
        <v>8.3591200000000008</v>
      </c>
      <c r="D48" s="32"/>
      <c r="E48" s="34" t="s">
        <v>23</v>
      </c>
      <c r="F48" s="8">
        <v>0.98</v>
      </c>
      <c r="G48" s="43">
        <v>1.95E-2</v>
      </c>
      <c r="H48" s="30" t="s">
        <v>87</v>
      </c>
    </row>
    <row r="49" spans="2:8" x14ac:dyDescent="0.3">
      <c r="B49" s="33" t="s">
        <v>33</v>
      </c>
      <c r="C49" s="3">
        <v>20</v>
      </c>
      <c r="D49" s="32"/>
      <c r="E49" s="34" t="s">
        <v>22</v>
      </c>
      <c r="F49" s="8">
        <v>0.02</v>
      </c>
      <c r="G49" s="43">
        <v>1.95E-2</v>
      </c>
      <c r="H49" s="30" t="s">
        <v>87</v>
      </c>
    </row>
    <row r="50" spans="2:8" x14ac:dyDescent="0.3">
      <c r="B50" s="18" t="s">
        <v>44</v>
      </c>
      <c r="C50" s="3">
        <v>75</v>
      </c>
      <c r="D50" s="32"/>
      <c r="E50" s="9" t="s">
        <v>63</v>
      </c>
      <c r="F50" s="7">
        <v>0.04</v>
      </c>
      <c r="G50" s="43">
        <v>0.05</v>
      </c>
      <c r="H50" s="30" t="s">
        <v>86</v>
      </c>
    </row>
    <row r="51" spans="2:8" x14ac:dyDescent="0.3">
      <c r="B51" s="18" t="s">
        <v>81</v>
      </c>
      <c r="C51" s="3">
        <v>8.5</v>
      </c>
      <c r="D51" s="32"/>
      <c r="E51" s="9"/>
      <c r="F51" s="42"/>
      <c r="G51" s="29"/>
      <c r="H51" s="29"/>
    </row>
    <row r="52" spans="2:8" x14ac:dyDescent="0.3">
      <c r="B52" s="24"/>
      <c r="C52" s="29"/>
      <c r="D52" s="35"/>
      <c r="E52" s="9"/>
    </row>
    <row r="53" spans="2:8" x14ac:dyDescent="0.3">
      <c r="B53" s="24" t="s">
        <v>49</v>
      </c>
      <c r="D53" s="31"/>
      <c r="E53" s="9"/>
    </row>
    <row r="54" spans="2:8" x14ac:dyDescent="0.3">
      <c r="B54" s="18" t="s">
        <v>17</v>
      </c>
      <c r="C54" s="3">
        <f>(C8*4*0.8)/150*19.9</f>
        <v>9.3397333333333332</v>
      </c>
      <c r="D54" s="30" t="s">
        <v>40</v>
      </c>
      <c r="E54" s="9"/>
    </row>
    <row r="55" spans="2:8" x14ac:dyDescent="0.3">
      <c r="B55" s="18" t="s">
        <v>18</v>
      </c>
      <c r="C55" s="36">
        <f>(C8*4*2.2)/200*12</f>
        <v>11.616000000000001</v>
      </c>
      <c r="D55" s="30" t="s">
        <v>88</v>
      </c>
      <c r="E55" s="9"/>
    </row>
    <row r="56" spans="2:8" x14ac:dyDescent="0.3">
      <c r="B56" s="18" t="s">
        <v>19</v>
      </c>
      <c r="C56" s="3">
        <v>15</v>
      </c>
      <c r="D56" s="37"/>
      <c r="E56" s="9"/>
    </row>
    <row r="57" spans="2:8" x14ac:dyDescent="0.3">
      <c r="B57" s="18" t="s">
        <v>36</v>
      </c>
      <c r="C57" s="3">
        <v>5</v>
      </c>
      <c r="D57" s="37"/>
      <c r="E57" s="9"/>
    </row>
    <row r="58" spans="2:8" x14ac:dyDescent="0.3">
      <c r="B58" s="18" t="s">
        <v>37</v>
      </c>
      <c r="C58" s="3">
        <v>10</v>
      </c>
      <c r="D58" s="37"/>
      <c r="E58" s="9"/>
    </row>
    <row r="59" spans="2:8" x14ac:dyDescent="0.3">
      <c r="B59" s="18" t="s">
        <v>59</v>
      </c>
      <c r="C59" s="3">
        <v>15</v>
      </c>
      <c r="D59" s="37"/>
      <c r="E59" s="9"/>
    </row>
    <row r="60" spans="2:8" x14ac:dyDescent="0.3">
      <c r="B60" s="24"/>
      <c r="C60" s="29"/>
      <c r="D60" s="35"/>
      <c r="E60" s="9"/>
    </row>
    <row r="61" spans="2:8" x14ac:dyDescent="0.3">
      <c r="B61" s="24" t="s">
        <v>50</v>
      </c>
      <c r="C61" s="29"/>
      <c r="D61" s="37"/>
      <c r="E61" s="9"/>
    </row>
    <row r="62" spans="2:8" x14ac:dyDescent="0.3">
      <c r="B62" s="18" t="s">
        <v>72</v>
      </c>
      <c r="C62" s="3">
        <v>12</v>
      </c>
      <c r="D62" s="30" t="s">
        <v>41</v>
      </c>
      <c r="E62" s="9"/>
    </row>
    <row r="63" spans="2:8" x14ac:dyDescent="0.3">
      <c r="B63" s="18" t="s">
        <v>73</v>
      </c>
      <c r="C63" s="3">
        <v>25</v>
      </c>
      <c r="D63" s="37"/>
      <c r="E63" s="9"/>
    </row>
    <row r="64" spans="2:8" x14ac:dyDescent="0.3">
      <c r="B64" s="18" t="s">
        <v>74</v>
      </c>
      <c r="C64" s="3">
        <v>0</v>
      </c>
      <c r="D64" s="37"/>
      <c r="E64" s="9"/>
    </row>
    <row r="65" spans="2:7" x14ac:dyDescent="0.3">
      <c r="B65" s="18" t="s">
        <v>75</v>
      </c>
      <c r="C65" s="3">
        <v>0</v>
      </c>
      <c r="D65" s="37"/>
      <c r="E65" s="9"/>
    </row>
    <row r="66" spans="2:7" x14ac:dyDescent="0.3">
      <c r="B66" s="18" t="s">
        <v>76</v>
      </c>
      <c r="C66" s="3">
        <v>0</v>
      </c>
      <c r="D66" s="37"/>
      <c r="E66" s="28" t="s">
        <v>71</v>
      </c>
      <c r="G66" s="38"/>
    </row>
    <row r="67" spans="2:7" x14ac:dyDescent="0.3">
      <c r="B67" s="33" t="s">
        <v>65</v>
      </c>
      <c r="C67" s="3">
        <v>645</v>
      </c>
      <c r="D67" s="37"/>
      <c r="E67" s="19">
        <f>C74*0.244</f>
        <v>645.07472048986676</v>
      </c>
    </row>
    <row r="68" spans="2:7" x14ac:dyDescent="0.3">
      <c r="B68" s="24"/>
      <c r="C68" s="29"/>
      <c r="D68" s="10"/>
      <c r="E68" s="39"/>
    </row>
    <row r="69" spans="2:7" x14ac:dyDescent="0.3">
      <c r="B69" s="40" t="s">
        <v>77</v>
      </c>
      <c r="C69" s="29"/>
      <c r="D69" s="10"/>
      <c r="E69" s="39"/>
    </row>
    <row r="70" spans="2:7" x14ac:dyDescent="0.3">
      <c r="B70" s="33" t="s">
        <v>78</v>
      </c>
      <c r="C70" s="3">
        <v>35</v>
      </c>
      <c r="D70" s="10"/>
      <c r="E70" s="39"/>
    </row>
    <row r="71" spans="2:7" x14ac:dyDescent="0.3">
      <c r="B71" s="33" t="s">
        <v>79</v>
      </c>
      <c r="C71" s="3">
        <v>0</v>
      </c>
      <c r="D71" s="10"/>
    </row>
    <row r="72" spans="2:7" ht="15" thickBot="1" x14ac:dyDescent="0.35"/>
    <row r="73" spans="2:7" ht="18" x14ac:dyDescent="0.35">
      <c r="B73" s="12" t="s">
        <v>34</v>
      </c>
      <c r="C73" s="13">
        <f>SUM(C24:C71)</f>
        <v>1535.8111455333333</v>
      </c>
    </row>
    <row r="74" spans="2:7" ht="18.600000000000001" thickBot="1" x14ac:dyDescent="0.4">
      <c r="B74" s="12" t="s">
        <v>35</v>
      </c>
      <c r="C74" s="15">
        <f>D101-C73</f>
        <v>2643.7488544666671</v>
      </c>
    </row>
    <row r="93" spans="2:4" x14ac:dyDescent="0.3">
      <c r="B93" s="9" t="s">
        <v>85</v>
      </c>
    </row>
    <row r="95" spans="2:4" x14ac:dyDescent="0.3">
      <c r="B95" s="44" t="s">
        <v>16</v>
      </c>
      <c r="C95" s="44" t="s">
        <v>46</v>
      </c>
      <c r="D95" s="44" t="s">
        <v>47</v>
      </c>
    </row>
    <row r="96" spans="2:4" x14ac:dyDescent="0.3">
      <c r="B96" s="45">
        <f>C10*D13</f>
        <v>26.400000000000002</v>
      </c>
      <c r="C96" s="46">
        <f>B96*C13</f>
        <v>844.80000000000007</v>
      </c>
      <c r="D96" s="46">
        <f>C96/12</f>
        <v>70.400000000000006</v>
      </c>
    </row>
    <row r="97" spans="2:4" x14ac:dyDescent="0.3">
      <c r="B97" s="45">
        <f>C10*D14</f>
        <v>359.04</v>
      </c>
      <c r="C97" s="46">
        <f>B97*C14</f>
        <v>14361.6</v>
      </c>
      <c r="D97" s="46">
        <f t="shared" ref="D97:D101" si="0">C97/12</f>
        <v>1196.8</v>
      </c>
    </row>
    <row r="98" spans="2:4" x14ac:dyDescent="0.3">
      <c r="B98" s="45">
        <f>C10*D15</f>
        <v>522.72</v>
      </c>
      <c r="C98" s="46">
        <f>B98*C15</f>
        <v>24567.84</v>
      </c>
      <c r="D98" s="46">
        <f t="shared" si="0"/>
        <v>2047.32</v>
      </c>
    </row>
    <row r="99" spans="2:4" x14ac:dyDescent="0.3">
      <c r="B99" s="45">
        <f>C10*D16</f>
        <v>95.039999999999992</v>
      </c>
      <c r="C99" s="46">
        <f>B99*C16</f>
        <v>5892.48</v>
      </c>
      <c r="D99" s="46">
        <f t="shared" si="0"/>
        <v>491.03999999999996</v>
      </c>
    </row>
    <row r="100" spans="2:4" x14ac:dyDescent="0.3">
      <c r="B100" s="45">
        <f>C10*D17</f>
        <v>52.800000000000004</v>
      </c>
      <c r="C100" s="46">
        <f>B100*C17</f>
        <v>4488</v>
      </c>
      <c r="D100" s="46">
        <f t="shared" si="0"/>
        <v>374</v>
      </c>
    </row>
    <row r="101" spans="2:4" x14ac:dyDescent="0.3">
      <c r="B101" s="47">
        <f>C10</f>
        <v>1056</v>
      </c>
      <c r="C101" s="48">
        <f>SUM(C96:C100)</f>
        <v>50154.720000000001</v>
      </c>
      <c r="D101" s="48">
        <f t="shared" si="0"/>
        <v>4179.5600000000004</v>
      </c>
    </row>
    <row r="102" spans="2:4" x14ac:dyDescent="0.3">
      <c r="B102" s="49"/>
      <c r="C102" s="44"/>
      <c r="D102" s="49"/>
    </row>
    <row r="103" spans="2:4" x14ac:dyDescent="0.3">
      <c r="B103" s="49"/>
      <c r="C103" s="44"/>
      <c r="D103" s="49"/>
    </row>
    <row r="104" spans="2:4" x14ac:dyDescent="0.3">
      <c r="B104" s="49"/>
      <c r="C104" s="44" t="s">
        <v>29</v>
      </c>
      <c r="D104" s="44" t="s">
        <v>30</v>
      </c>
    </row>
    <row r="105" spans="2:4" x14ac:dyDescent="0.3">
      <c r="B105" s="49" t="s">
        <v>60</v>
      </c>
      <c r="C105" s="46">
        <f>D105/12</f>
        <v>208.97800000000004</v>
      </c>
      <c r="D105" s="46">
        <f>C101*F46</f>
        <v>2507.7360000000003</v>
      </c>
    </row>
    <row r="106" spans="2:4" x14ac:dyDescent="0.3">
      <c r="B106" s="49" t="s">
        <v>61</v>
      </c>
      <c r="C106" s="46">
        <f>D106/12</f>
        <v>3803.3996000000002</v>
      </c>
      <c r="D106" s="46">
        <f>C101*F47</f>
        <v>45640.7952</v>
      </c>
    </row>
    <row r="107" spans="2:4" x14ac:dyDescent="0.3">
      <c r="B107" s="50" t="s">
        <v>23</v>
      </c>
      <c r="C107" s="46">
        <f>D107/12</f>
        <v>3727.331608</v>
      </c>
      <c r="D107" s="46">
        <f>D106*F48</f>
        <v>44727.979295999998</v>
      </c>
    </row>
    <row r="108" spans="2:4" x14ac:dyDescent="0.3">
      <c r="B108" s="50" t="s">
        <v>22</v>
      </c>
      <c r="C108" s="46">
        <f>D108/12</f>
        <v>76.067992000000004</v>
      </c>
      <c r="D108" s="46">
        <f>D106*F49</f>
        <v>912.81590400000005</v>
      </c>
    </row>
    <row r="109" spans="2:4" x14ac:dyDescent="0.3">
      <c r="B109" s="49" t="s">
        <v>63</v>
      </c>
      <c r="C109" s="46">
        <f>D109/12</f>
        <v>167.1824</v>
      </c>
      <c r="D109" s="46">
        <f>C101*F50</f>
        <v>2006.1888000000001</v>
      </c>
    </row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Kuukausittaiset kulut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Tuomas</dc:creator>
  <cp:lastModifiedBy>HP-PRO</cp:lastModifiedBy>
  <dcterms:created xsi:type="dcterms:W3CDTF">2019-02-16T16:51:31Z</dcterms:created>
  <dcterms:modified xsi:type="dcterms:W3CDTF">2022-07-21T18:22:33Z</dcterms:modified>
</cp:coreProperties>
</file>